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H:\組織フォルダ\050 保健部\010 保険課\I2国民保険\06 国保税\11　広報関係\R8国保税ホームページ原稿\"/>
    </mc:Choice>
  </mc:AlternateContent>
  <xr:revisionPtr revIDLastSave="0" documentId="13_ncr:1_{315AC9BA-EB2B-40C5-85C6-DF63B4A94145}" xr6:coauthVersionLast="47" xr6:coauthVersionMax="47" xr10:uidLastSave="{00000000-0000-0000-0000-000000000000}"/>
  <bookViews>
    <workbookView xWindow="-120" yWindow="-120" windowWidth="29040" windowHeight="15720" xr2:uid="{00000000-000D-0000-FFFF-FFFF00000000}"/>
  </bookViews>
  <sheets>
    <sheet name="計算シート" sheetId="2" r:id="rId1"/>
  </sheets>
  <definedNames>
    <definedName name="_xlnm.Print_Area" localSheetId="0">計算シート!$A$1:$P$84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2" l="1"/>
  <c r="G54" i="2"/>
  <c r="N54" i="2" s="1"/>
  <c r="N49" i="2"/>
  <c r="N71" i="2"/>
  <c r="N19" i="2"/>
  <c r="N66" i="2"/>
  <c r="G37" i="2"/>
  <c r="N37" i="2" s="1"/>
  <c r="J32" i="2"/>
  <c r="N32" i="2" s="1"/>
  <c r="J30" i="2"/>
  <c r="N30" i="2" s="1"/>
  <c r="N12" i="2"/>
  <c r="N10" i="2"/>
  <c r="S57" i="2" l="1"/>
  <c r="N57" i="2" s="1"/>
  <c r="S23" i="2"/>
  <c r="S40" i="2"/>
  <c r="N40" i="2" s="1"/>
  <c r="S74" i="2"/>
  <c r="N74" i="2" s="1"/>
  <c r="N8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0" authorId="0" shapeId="0" xr:uid="{00000000-0006-0000-0000-000001000000}">
      <text>
        <r>
          <rPr>
            <b/>
            <sz val="9"/>
            <color indexed="81"/>
            <rFont val="ＭＳ Ｐゴシック"/>
            <family val="3"/>
            <charset val="128"/>
          </rPr>
          <t>加入者数：
世帯の中で国民健康保険に加入している人の数を入力してください。</t>
        </r>
        <r>
          <rPr>
            <sz val="9"/>
            <color indexed="81"/>
            <rFont val="ＭＳ Ｐゴシック"/>
            <family val="3"/>
            <charset val="128"/>
          </rPr>
          <t xml:space="preserve">
</t>
        </r>
      </text>
    </comment>
    <comment ref="J30" authorId="0" shapeId="0" xr:uid="{00000000-0006-0000-0000-000002000000}">
      <text>
        <r>
          <rPr>
            <b/>
            <sz val="9"/>
            <color indexed="81"/>
            <rFont val="ＭＳ Ｐゴシック"/>
            <family val="3"/>
            <charset val="128"/>
          </rPr>
          <t>加入者数：
医療分と同じ数字が自動で入力されます。</t>
        </r>
      </text>
    </comment>
    <comment ref="J32" authorId="0" shapeId="0" xr:uid="{00000000-0006-0000-0000-000005000000}">
      <text>
        <r>
          <rPr>
            <b/>
            <sz val="9"/>
            <color indexed="81"/>
            <rFont val="ＭＳ Ｐゴシック"/>
            <family val="3"/>
            <charset val="128"/>
          </rPr>
          <t>加入者数：
医療分と同じ数字が自動で入力されます。</t>
        </r>
      </text>
    </comment>
    <comment ref="G37" authorId="0" shapeId="0" xr:uid="{00000000-0006-0000-0000-000003000000}">
      <text>
        <r>
          <rPr>
            <b/>
            <sz val="9"/>
            <color indexed="81"/>
            <rFont val="ＭＳ Ｐゴシック"/>
            <family val="3"/>
            <charset val="128"/>
          </rPr>
          <t>上記で求めた所得の合算額：
医療分と同じ数字が自動で入力されます。</t>
        </r>
      </text>
    </comment>
    <comment ref="J49" authorId="0" shapeId="0" xr:uid="{B38311C4-8982-4D41-9B34-E4D3F236716D}">
      <text>
        <r>
          <rPr>
            <b/>
            <sz val="9"/>
            <color indexed="81"/>
            <rFont val="ＭＳ Ｐゴシック"/>
            <family val="3"/>
            <charset val="128"/>
          </rPr>
          <t>加入者数：
世帯の中で国民健康保険に加入している１８歳から７４歳までの人の数を入力してください。</t>
        </r>
      </text>
    </comment>
    <comment ref="G54" authorId="0" shapeId="0" xr:uid="{FAEF2E36-7727-4806-8013-E3957798AD05}">
      <text>
        <r>
          <rPr>
            <b/>
            <sz val="9"/>
            <color indexed="81"/>
            <rFont val="ＭＳ Ｐゴシック"/>
            <family val="3"/>
            <charset val="128"/>
          </rPr>
          <t>上記で求めた所得の合算額：
医療分と同じ数字が自動で入力されます。</t>
        </r>
      </text>
    </comment>
    <comment ref="J66" authorId="0" shapeId="0" xr:uid="{00000000-0006-0000-0000-000004000000}">
      <text>
        <r>
          <rPr>
            <b/>
            <sz val="9"/>
            <color indexed="81"/>
            <rFont val="ＭＳ Ｐゴシック"/>
            <family val="3"/>
            <charset val="128"/>
          </rPr>
          <t>加入者数：
世帯の中で国民健康保険に加入している４０歳から６４歳までの人の数を入力してください。</t>
        </r>
      </text>
    </comment>
  </commentList>
</comments>
</file>

<file path=xl/sharedStrings.xml><?xml version="1.0" encoding="utf-8"?>
<sst xmlns="http://schemas.openxmlformats.org/spreadsheetml/2006/main" count="136" uniqueCount="67">
  <si>
    <t>人</t>
    <rPh sb="0" eb="1">
      <t>ニン</t>
    </rPh>
    <phoneticPr fontId="1"/>
  </si>
  <si>
    <t>F</t>
  </si>
  <si>
    <t>｛結果｝</t>
    <rPh sb="1" eb="3">
      <t>ケッカ</t>
    </rPh>
    <phoneticPr fontId="1"/>
  </si>
  <si>
    <r>
      <t>　このシートの計算は概算であり、</t>
    </r>
    <r>
      <rPr>
        <b/>
        <u/>
        <sz val="11"/>
        <color theme="1"/>
        <rFont val="ＭＳ Ｐゴシック"/>
        <family val="3"/>
        <charset val="128"/>
      </rPr>
      <t>実際の課税額と異なる場合があります</t>
    </r>
    <r>
      <rPr>
        <sz val="11"/>
        <color theme="1"/>
        <rFont val="ＭＳ Ｐゴシック"/>
        <family val="3"/>
        <charset val="128"/>
      </rPr>
      <t>ので、あらかじめご了承ください。</t>
    </r>
    <rPh sb="7" eb="9">
      <t>ケイサン</t>
    </rPh>
    <rPh sb="10" eb="12">
      <t>ガイサン</t>
    </rPh>
    <rPh sb="16" eb="18">
      <t>ジッサイ</t>
    </rPh>
    <rPh sb="19" eb="21">
      <t>カゼイ</t>
    </rPh>
    <rPh sb="21" eb="22">
      <t>ガク</t>
    </rPh>
    <rPh sb="23" eb="24">
      <t>コト</t>
    </rPh>
    <rPh sb="26" eb="28">
      <t>バアイ</t>
    </rPh>
    <rPh sb="42" eb="44">
      <t>リョウショウ</t>
    </rPh>
    <phoneticPr fontId="1"/>
  </si>
  <si>
    <t>＝</t>
  </si>
  <si>
    <t>G</t>
  </si>
  <si>
    <t>上記で求めた所得の合算額</t>
    <rPh sb="0" eb="2">
      <t>ジョウキ</t>
    </rPh>
    <rPh sb="3" eb="4">
      <t>モト</t>
    </rPh>
    <rPh sb="6" eb="8">
      <t>ショトク</t>
    </rPh>
    <rPh sb="9" eb="11">
      <t>ガッサン</t>
    </rPh>
    <rPh sb="11" eb="12">
      <t>ガク</t>
    </rPh>
    <phoneticPr fontId="1"/>
  </si>
  <si>
    <t>小学生以上</t>
    <rPh sb="0" eb="3">
      <t>ショウガクセイ</t>
    </rPh>
    <rPh sb="3" eb="5">
      <t>イジョウ</t>
    </rPh>
    <phoneticPr fontId="1"/>
  </si>
  <si>
    <t>A</t>
  </si>
  <si>
    <t>◇使い方について</t>
    <rPh sb="1" eb="2">
      <t>ツカ</t>
    </rPh>
    <rPh sb="3" eb="4">
      <t>カタ</t>
    </rPh>
    <phoneticPr fontId="1"/>
  </si>
  <si>
    <t>未就学児</t>
    <rPh sb="0" eb="4">
      <t>ミシュウガクジ</t>
    </rPh>
    <phoneticPr fontId="1"/>
  </si>
  <si>
    <t>（１００円未満切り捨て）</t>
    <rPh sb="4" eb="5">
      <t>エン</t>
    </rPh>
    <rPh sb="5" eb="7">
      <t>ミマン</t>
    </rPh>
    <rPh sb="7" eb="8">
      <t>キ</t>
    </rPh>
    <rPh sb="9" eb="10">
      <t>ス</t>
    </rPh>
    <phoneticPr fontId="1"/>
  </si>
  <si>
    <t>①</t>
  </si>
  <si>
    <t>年間税額</t>
    <rPh sb="0" eb="2">
      <t>ネンカン</t>
    </rPh>
    <rPh sb="2" eb="4">
      <t>ゼイガク</t>
    </rPh>
    <phoneticPr fontId="1"/>
  </si>
  <si>
    <t>加入者数</t>
    <rPh sb="0" eb="3">
      <t>カニュウシャ</t>
    </rPh>
    <rPh sb="3" eb="4">
      <t>スウ</t>
    </rPh>
    <phoneticPr fontId="1"/>
  </si>
  <si>
    <t>E</t>
  </si>
  <si>
    <t>＜算出税額＞</t>
    <rPh sb="1" eb="3">
      <t>サンシュツ</t>
    </rPh>
    <rPh sb="3" eb="5">
      <t>ゼイガク</t>
    </rPh>
    <phoneticPr fontId="1"/>
  </si>
  <si>
    <t>C</t>
  </si>
  <si>
    <t>H</t>
  </si>
  <si>
    <t>　※未就学児の均等割は、7割・5割・2割の軽減制度に該当する場合は軽減後の均等割額が1/2減額されます。</t>
  </si>
  <si>
    <t>×</t>
  </si>
  <si>
    <t>円</t>
    <rPh sb="0" eb="1">
      <t>エン</t>
    </rPh>
    <phoneticPr fontId="1"/>
  </si>
  <si>
    <t>A’</t>
  </si>
  <si>
    <t>％</t>
  </si>
  <si>
    <t>②</t>
  </si>
  <si>
    <t>（１２か月分・・・課税の上限額　１７万円）</t>
    <rPh sb="4" eb="5">
      <t>ゲツ</t>
    </rPh>
    <rPh sb="5" eb="6">
      <t>ブン</t>
    </rPh>
    <rPh sb="9" eb="11">
      <t>カゼイ</t>
    </rPh>
    <rPh sb="12" eb="15">
      <t>ジョウゲンガク</t>
    </rPh>
    <rPh sb="18" eb="20">
      <t>マンエン</t>
    </rPh>
    <phoneticPr fontId="1"/>
  </si>
  <si>
    <r>
      <t>◇</t>
    </r>
    <r>
      <rPr>
        <b/>
        <u/>
        <sz val="11"/>
        <color theme="1"/>
        <rFont val="ＭＳ Ｐゴシック"/>
        <family val="3"/>
        <charset val="128"/>
      </rPr>
      <t>４０歳から６４歳までの方</t>
    </r>
    <r>
      <rPr>
        <sz val="11"/>
        <color theme="1"/>
        <rFont val="ＭＳ Ｐゴシック"/>
        <family val="3"/>
        <charset val="128"/>
      </rPr>
      <t>は、このほかに</t>
    </r>
    <r>
      <rPr>
        <b/>
        <sz val="11"/>
        <color theme="1"/>
        <rFont val="ＭＳ Ｐゴシック"/>
        <family val="3"/>
        <charset val="128"/>
      </rPr>
      <t>介護分</t>
    </r>
    <r>
      <rPr>
        <sz val="11"/>
        <color theme="1"/>
        <rFont val="ＭＳ Ｐゴシック"/>
        <family val="3"/>
        <charset val="128"/>
      </rPr>
      <t>も合算されます。</t>
    </r>
    <rPh sb="3" eb="4">
      <t>サイ</t>
    </rPh>
    <rPh sb="8" eb="9">
      <t>サイ</t>
    </rPh>
    <rPh sb="12" eb="13">
      <t>カタ</t>
    </rPh>
    <rPh sb="20" eb="22">
      <t>カイゴ</t>
    </rPh>
    <rPh sb="22" eb="23">
      <t>ブン</t>
    </rPh>
    <rPh sb="24" eb="26">
      <t>ガッサン</t>
    </rPh>
    <phoneticPr fontId="1"/>
  </si>
  <si>
    <t>×1/2</t>
  </si>
  <si>
    <t>E’</t>
  </si>
  <si>
    <t>　※未就学児の均等割は、7割・5割・2割の軽減制度に該当する場合は軽減後の均等割額が1/2減額されます。</t>
    <rPh sb="2" eb="6">
      <t>ミシュウガクジ</t>
    </rPh>
    <rPh sb="7" eb="10">
      <t>キントウワリ</t>
    </rPh>
    <rPh sb="13" eb="14">
      <t>ワリ</t>
    </rPh>
    <rPh sb="16" eb="17">
      <t>ワリ</t>
    </rPh>
    <rPh sb="19" eb="20">
      <t>ワリ</t>
    </rPh>
    <rPh sb="21" eb="23">
      <t>ケイゲン</t>
    </rPh>
    <rPh sb="23" eb="25">
      <t>セイド</t>
    </rPh>
    <rPh sb="26" eb="28">
      <t>ガイトウ</t>
    </rPh>
    <rPh sb="30" eb="32">
      <t>バアイ</t>
    </rPh>
    <rPh sb="33" eb="35">
      <t>ケイゲン</t>
    </rPh>
    <rPh sb="35" eb="36">
      <t>ゴ</t>
    </rPh>
    <rPh sb="37" eb="39">
      <t>キントウ</t>
    </rPh>
    <rPh sb="39" eb="40">
      <t>ワ</t>
    </rPh>
    <rPh sb="40" eb="41">
      <t>ガク</t>
    </rPh>
    <rPh sb="45" eb="47">
      <t>ゲンガク</t>
    </rPh>
    <phoneticPr fontId="1"/>
  </si>
  <si>
    <t>　なお、月割減額及び軽減制度には対応しておりません。（未就学児の均等割額軽減は除く。）</t>
    <rPh sb="4" eb="5">
      <t>ツキ</t>
    </rPh>
    <rPh sb="5" eb="6">
      <t>ワリ</t>
    </rPh>
    <rPh sb="6" eb="8">
      <t>ゲンガク</t>
    </rPh>
    <rPh sb="8" eb="9">
      <t>オヨ</t>
    </rPh>
    <rPh sb="10" eb="12">
      <t>ケイゲン</t>
    </rPh>
    <rPh sb="12" eb="14">
      <t>セイド</t>
    </rPh>
    <rPh sb="16" eb="18">
      <t>タイオウ</t>
    </rPh>
    <rPh sb="27" eb="31">
      <t>ミシュウガクジ</t>
    </rPh>
    <rPh sb="32" eb="35">
      <t>キントウワリ</t>
    </rPh>
    <rPh sb="35" eb="36">
      <t>ガク</t>
    </rPh>
    <rPh sb="36" eb="38">
      <t>ケイゲン</t>
    </rPh>
    <rPh sb="39" eb="40">
      <t>ノゾ</t>
    </rPh>
    <phoneticPr fontId="1"/>
  </si>
  <si>
    <t>（１２か月分・・・課税の上限額　２６万円）</t>
    <rPh sb="4" eb="5">
      <t>ゲツ</t>
    </rPh>
    <rPh sb="5" eb="6">
      <t>ブン</t>
    </rPh>
    <rPh sb="9" eb="11">
      <t>カゼイ</t>
    </rPh>
    <rPh sb="12" eb="15">
      <t>ジョウゲンガク</t>
    </rPh>
    <rPh sb="18" eb="20">
      <t>マンエン</t>
    </rPh>
    <phoneticPr fontId="1"/>
  </si>
  <si>
    <t>A　均等割（人数割）・・・加入者１人につき年間４３，０５４円</t>
    <rPh sb="2" eb="5">
      <t>キントウワリ</t>
    </rPh>
    <rPh sb="6" eb="8">
      <t>ニンズウ</t>
    </rPh>
    <rPh sb="8" eb="9">
      <t>ワリ</t>
    </rPh>
    <rPh sb="13" eb="16">
      <t>カニュウシャ</t>
    </rPh>
    <rPh sb="16" eb="18">
      <t>ヒトリ</t>
    </rPh>
    <rPh sb="21" eb="23">
      <t>ネンカン</t>
    </rPh>
    <rPh sb="29" eb="30">
      <t>エン</t>
    </rPh>
    <phoneticPr fontId="1"/>
  </si>
  <si>
    <t>B　所得割　　　　　　・・・旧但し書き所得（加入者各々の令和７年分（１月～１２月）の所得から基礎控除（４３万円）</t>
    <rPh sb="2" eb="4">
      <t>ショトク</t>
    </rPh>
    <rPh sb="4" eb="5">
      <t>ワリ</t>
    </rPh>
    <rPh sb="14" eb="15">
      <t>キュウ</t>
    </rPh>
    <rPh sb="15" eb="16">
      <t>タダ</t>
    </rPh>
    <rPh sb="17" eb="18">
      <t>ガ</t>
    </rPh>
    <rPh sb="19" eb="21">
      <t>ショトク</t>
    </rPh>
    <rPh sb="22" eb="25">
      <t>カニュウシャ</t>
    </rPh>
    <rPh sb="25" eb="27">
      <t>オノオノ</t>
    </rPh>
    <rPh sb="28" eb="30">
      <t>レイワ</t>
    </rPh>
    <rPh sb="31" eb="32">
      <t>トシ</t>
    </rPh>
    <rPh sb="32" eb="33">
      <t>ブン</t>
    </rPh>
    <rPh sb="35" eb="36">
      <t>ガツ</t>
    </rPh>
    <rPh sb="39" eb="40">
      <t>ガツ</t>
    </rPh>
    <rPh sb="42" eb="44">
      <t>ショトク</t>
    </rPh>
    <rPh sb="46" eb="48">
      <t>キソ</t>
    </rPh>
    <rPh sb="48" eb="50">
      <t>コウジョ</t>
    </rPh>
    <rPh sb="53" eb="55">
      <t>マンエン</t>
    </rPh>
    <phoneticPr fontId="1"/>
  </si>
  <si>
    <t xml:space="preserve">                  　       を引いた額を世帯内の国保加入者全員分を合算した額）に７．２６％を乗じます。</t>
    <phoneticPr fontId="1"/>
  </si>
  <si>
    <t>A ＋ A' ＋ B</t>
    <phoneticPr fontId="1"/>
  </si>
  <si>
    <t>C　均等割（人数割）・・・加入者１人につき年間１６，３７２円</t>
    <rPh sb="2" eb="5">
      <t>キントウワリ</t>
    </rPh>
    <rPh sb="6" eb="8">
      <t>ニンズウ</t>
    </rPh>
    <rPh sb="8" eb="9">
      <t>ワリ</t>
    </rPh>
    <rPh sb="13" eb="16">
      <t>カニュウシャ</t>
    </rPh>
    <rPh sb="16" eb="18">
      <t>ヒトリ</t>
    </rPh>
    <rPh sb="21" eb="23">
      <t>ネンカン</t>
    </rPh>
    <rPh sb="29" eb="30">
      <t>エン</t>
    </rPh>
    <phoneticPr fontId="1"/>
  </si>
  <si>
    <t>Ｄ　所得割　　　　　　・・・所得割課税標準額（加入者各々の令和７年分（１月～１２月）の所得から基礎控除（４３万円）</t>
    <rPh sb="2" eb="4">
      <t>ショトク</t>
    </rPh>
    <rPh sb="4" eb="5">
      <t>ワリ</t>
    </rPh>
    <rPh sb="14" eb="16">
      <t>ショトク</t>
    </rPh>
    <rPh sb="16" eb="17">
      <t>ワリ</t>
    </rPh>
    <rPh sb="17" eb="19">
      <t>カゼイ</t>
    </rPh>
    <rPh sb="19" eb="21">
      <t>ヒョウジュン</t>
    </rPh>
    <rPh sb="21" eb="22">
      <t>ガク</t>
    </rPh>
    <rPh sb="23" eb="26">
      <t>カニュウシャ</t>
    </rPh>
    <rPh sb="26" eb="28">
      <t>オノオノ</t>
    </rPh>
    <rPh sb="29" eb="31">
      <t>レイワ</t>
    </rPh>
    <rPh sb="32" eb="33">
      <t>トシ</t>
    </rPh>
    <rPh sb="33" eb="34">
      <t>ブン</t>
    </rPh>
    <rPh sb="36" eb="37">
      <t>ガツ</t>
    </rPh>
    <rPh sb="40" eb="41">
      <t>ガツ</t>
    </rPh>
    <rPh sb="43" eb="45">
      <t>ショトク</t>
    </rPh>
    <rPh sb="47" eb="49">
      <t>キソ</t>
    </rPh>
    <rPh sb="49" eb="51">
      <t>コウジョ</t>
    </rPh>
    <rPh sb="54" eb="56">
      <t>マンエン</t>
    </rPh>
    <phoneticPr fontId="1"/>
  </si>
  <si>
    <t>　             　          を引いた額を世帯内の国保加入者全員分を合算した額）に２．８３％を乗じます。</t>
    <phoneticPr fontId="1"/>
  </si>
  <si>
    <t>C　＋　D</t>
    <phoneticPr fontId="1"/>
  </si>
  <si>
    <t xml:space="preserve">                     　  　を引いた額を世帯内の４０歳から６４歳までの国保加入者分を合算した額）に２．３３％を乗じます。</t>
    <rPh sb="37" eb="38">
      <t>サイ</t>
    </rPh>
    <rPh sb="42" eb="43">
      <t>サイ</t>
    </rPh>
    <phoneticPr fontId="1"/>
  </si>
  <si>
    <t>　※７割・５割・２割の軽減制度に該当する場合、Aの均等割が減額されます。</t>
    <rPh sb="3" eb="4">
      <t>ワリ</t>
    </rPh>
    <rPh sb="6" eb="7">
      <t>ワリ</t>
    </rPh>
    <rPh sb="9" eb="10">
      <t>ワリ</t>
    </rPh>
    <rPh sb="11" eb="13">
      <t>ケイゲン</t>
    </rPh>
    <rPh sb="13" eb="15">
      <t>セイド</t>
    </rPh>
    <rPh sb="16" eb="18">
      <t>ガイトウ</t>
    </rPh>
    <rPh sb="20" eb="22">
      <t>バアイ</t>
    </rPh>
    <rPh sb="25" eb="28">
      <t>キントウワリ</t>
    </rPh>
    <rPh sb="29" eb="31">
      <t>ゲンガク</t>
    </rPh>
    <phoneticPr fontId="1"/>
  </si>
  <si>
    <t>　※７割・５割・２割の軽減制度に該当する場合、Ｃの均等割が減額されます。</t>
    <rPh sb="3" eb="4">
      <t>ワリ</t>
    </rPh>
    <rPh sb="6" eb="7">
      <t>ワリ</t>
    </rPh>
    <rPh sb="9" eb="10">
      <t>ワリ</t>
    </rPh>
    <rPh sb="11" eb="13">
      <t>ケイゲン</t>
    </rPh>
    <rPh sb="13" eb="15">
      <t>セイド</t>
    </rPh>
    <rPh sb="16" eb="18">
      <t>ガイトウ</t>
    </rPh>
    <rPh sb="20" eb="22">
      <t>バアイ</t>
    </rPh>
    <rPh sb="25" eb="28">
      <t>キントウワリ</t>
    </rPh>
    <rPh sb="29" eb="31">
      <t>ゲンガク</t>
    </rPh>
    <phoneticPr fontId="1"/>
  </si>
  <si>
    <t>　※７割・５割・２割の軽減制度に該当する場合、Ｅの均等割が減額されます。</t>
    <rPh sb="3" eb="4">
      <t>ワリ</t>
    </rPh>
    <rPh sb="6" eb="7">
      <t>ワリ</t>
    </rPh>
    <rPh sb="9" eb="10">
      <t>ワリ</t>
    </rPh>
    <rPh sb="11" eb="13">
      <t>ケイゲン</t>
    </rPh>
    <rPh sb="13" eb="15">
      <t>セイド</t>
    </rPh>
    <rPh sb="16" eb="18">
      <t>ガイトウ</t>
    </rPh>
    <rPh sb="20" eb="22">
      <t>バアイ</t>
    </rPh>
    <rPh sb="25" eb="28">
      <t>キントウワリ</t>
    </rPh>
    <rPh sb="29" eb="31">
      <t>ゲンガク</t>
    </rPh>
    <phoneticPr fontId="1"/>
  </si>
  <si>
    <t>＝</t>
    <phoneticPr fontId="1"/>
  </si>
  <si>
    <t>＜医療給付費分の計算＞　（加入者全員）</t>
    <rPh sb="1" eb="3">
      <t>イリョウ</t>
    </rPh>
    <rPh sb="3" eb="6">
      <t>キュウフヒ</t>
    </rPh>
    <rPh sb="6" eb="7">
      <t>ブン</t>
    </rPh>
    <rPh sb="8" eb="10">
      <t>ケイサン</t>
    </rPh>
    <rPh sb="13" eb="16">
      <t>カニュウシャ</t>
    </rPh>
    <rPh sb="16" eb="18">
      <t>ゼンイン</t>
    </rPh>
    <phoneticPr fontId="1"/>
  </si>
  <si>
    <t>＜後期高齢者支援金分の計算＞　（加入者全員）</t>
    <rPh sb="1" eb="6">
      <t>コウキコウレイシャ</t>
    </rPh>
    <rPh sb="6" eb="8">
      <t>シエン</t>
    </rPh>
    <rPh sb="8" eb="9">
      <t>キン</t>
    </rPh>
    <rPh sb="9" eb="10">
      <t>ブン</t>
    </rPh>
    <rPh sb="11" eb="13">
      <t>ケイサン</t>
    </rPh>
    <rPh sb="16" eb="19">
      <t>カニュウシャ</t>
    </rPh>
    <rPh sb="19" eb="21">
      <t>ゼンイン</t>
    </rPh>
    <phoneticPr fontId="1"/>
  </si>
  <si>
    <t>＜介護納付金分の計算＞　（４０歳から６４歳まで）</t>
    <rPh sb="1" eb="3">
      <t>カイゴ</t>
    </rPh>
    <rPh sb="3" eb="6">
      <t>ノウフキン</t>
    </rPh>
    <rPh sb="6" eb="7">
      <t>ブン</t>
    </rPh>
    <rPh sb="8" eb="10">
      <t>ケイサン</t>
    </rPh>
    <rPh sb="15" eb="16">
      <t>サイ</t>
    </rPh>
    <rPh sb="20" eb="21">
      <t>サイ</t>
    </rPh>
    <phoneticPr fontId="1"/>
  </si>
  <si>
    <t>算出税額</t>
    <rPh sb="0" eb="2">
      <t>サンシュツ</t>
    </rPh>
    <rPh sb="2" eb="4">
      <t>ゼイガク</t>
    </rPh>
    <phoneticPr fontId="1"/>
  </si>
  <si>
    <t>①＋②＋③＋④</t>
    <phoneticPr fontId="1"/>
  </si>
  <si>
    <t>円</t>
    <rPh sb="0" eb="1">
      <t>エン</t>
    </rPh>
    <phoneticPr fontId="1"/>
  </si>
  <si>
    <t>Ｆ　所得割　　　　　　・・・旧但し書き所得（加入者各々の令和７年分（１月～１２月）の所得から基礎控除（４３万円）</t>
    <rPh sb="2" eb="4">
      <t>ショトク</t>
    </rPh>
    <rPh sb="4" eb="5">
      <t>ワリ</t>
    </rPh>
    <rPh sb="14" eb="15">
      <t>キュウ</t>
    </rPh>
    <rPh sb="15" eb="16">
      <t>タダ</t>
    </rPh>
    <rPh sb="17" eb="18">
      <t>ガ</t>
    </rPh>
    <rPh sb="19" eb="21">
      <t>ショトク</t>
    </rPh>
    <rPh sb="22" eb="25">
      <t>カニュウシャ</t>
    </rPh>
    <rPh sb="25" eb="27">
      <t>オノオノ</t>
    </rPh>
    <rPh sb="28" eb="30">
      <t>レイワ</t>
    </rPh>
    <rPh sb="31" eb="32">
      <t>トシ</t>
    </rPh>
    <rPh sb="32" eb="33">
      <t>ブン</t>
    </rPh>
    <rPh sb="35" eb="36">
      <t>ガツ</t>
    </rPh>
    <rPh sb="39" eb="40">
      <t>ガツ</t>
    </rPh>
    <rPh sb="42" eb="44">
      <t>ショトク</t>
    </rPh>
    <rPh sb="46" eb="48">
      <t>キソ</t>
    </rPh>
    <rPh sb="48" eb="50">
      <t>コウジョ</t>
    </rPh>
    <rPh sb="53" eb="55">
      <t>マンエン</t>
    </rPh>
    <phoneticPr fontId="1"/>
  </si>
  <si>
    <t>Ｅ　＋　Ｆ</t>
    <phoneticPr fontId="1"/>
  </si>
  <si>
    <t>　医療給付費分、後期高齢者支援金分、子ども・子育て支援金分、介護納付金分それぞれに算出した年間税額の合計額です。</t>
    <rPh sb="1" eb="3">
      <t>イリョウ</t>
    </rPh>
    <rPh sb="3" eb="6">
      <t>キュウフヒ</t>
    </rPh>
    <rPh sb="6" eb="7">
      <t>ブン</t>
    </rPh>
    <rPh sb="8" eb="13">
      <t>コウキコウレイシャ</t>
    </rPh>
    <rPh sb="13" eb="15">
      <t>シエン</t>
    </rPh>
    <rPh sb="15" eb="16">
      <t>キン</t>
    </rPh>
    <rPh sb="16" eb="17">
      <t>ブン</t>
    </rPh>
    <rPh sb="30" eb="32">
      <t>カイゴ</t>
    </rPh>
    <rPh sb="32" eb="35">
      <t>ノウフキン</t>
    </rPh>
    <rPh sb="35" eb="36">
      <t>ブン</t>
    </rPh>
    <rPh sb="41" eb="43">
      <t>サンシュツ</t>
    </rPh>
    <rPh sb="45" eb="47">
      <t>ネンカン</t>
    </rPh>
    <rPh sb="47" eb="49">
      <t>ゼイガク</t>
    </rPh>
    <rPh sb="50" eb="52">
      <t>ゴウケイ</t>
    </rPh>
    <rPh sb="52" eb="53">
      <t>ガク</t>
    </rPh>
    <phoneticPr fontId="1"/>
  </si>
  <si>
    <t>③</t>
    <phoneticPr fontId="1"/>
  </si>
  <si>
    <t>④</t>
    <phoneticPr fontId="1"/>
  </si>
  <si>
    <t>Ｇ　均等割（人数割）・・・加入者１人につき年間１６，５３４円</t>
    <rPh sb="2" eb="5">
      <t>キントウワリ</t>
    </rPh>
    <rPh sb="6" eb="8">
      <t>ニンズウ</t>
    </rPh>
    <rPh sb="8" eb="9">
      <t>ワリ</t>
    </rPh>
    <rPh sb="13" eb="16">
      <t>カニュウシャ</t>
    </rPh>
    <rPh sb="16" eb="18">
      <t>ヒトリ</t>
    </rPh>
    <rPh sb="21" eb="23">
      <t>ネンカン</t>
    </rPh>
    <rPh sb="29" eb="30">
      <t>エン</t>
    </rPh>
    <phoneticPr fontId="1"/>
  </si>
  <si>
    <t>Ｈ　所得割　　　　　　・・・旧但し書き所得（加入者各々の令和７年分（１月～１２月）の所得から基礎控除（４３万円）</t>
    <rPh sb="2" eb="4">
      <t>ショトク</t>
    </rPh>
    <rPh sb="4" eb="5">
      <t>ワリ</t>
    </rPh>
    <rPh sb="14" eb="15">
      <t>キュウ</t>
    </rPh>
    <rPh sb="15" eb="16">
      <t>タダ</t>
    </rPh>
    <rPh sb="17" eb="18">
      <t>ガ</t>
    </rPh>
    <rPh sb="19" eb="21">
      <t>ショトク</t>
    </rPh>
    <rPh sb="22" eb="25">
      <t>カニュウシャ</t>
    </rPh>
    <rPh sb="25" eb="27">
      <t>オノオノ</t>
    </rPh>
    <rPh sb="28" eb="30">
      <t>レイワ</t>
    </rPh>
    <rPh sb="31" eb="32">
      <t>トシ</t>
    </rPh>
    <rPh sb="32" eb="33">
      <t>ブン</t>
    </rPh>
    <rPh sb="35" eb="36">
      <t>ガツ</t>
    </rPh>
    <rPh sb="39" eb="40">
      <t>ガツ</t>
    </rPh>
    <rPh sb="42" eb="44">
      <t>ショトク</t>
    </rPh>
    <rPh sb="46" eb="48">
      <t>キソ</t>
    </rPh>
    <rPh sb="48" eb="50">
      <t>コウジョ</t>
    </rPh>
    <rPh sb="53" eb="55">
      <t>マンエン</t>
    </rPh>
    <phoneticPr fontId="1"/>
  </si>
  <si>
    <t>G　＋　Ｈ</t>
    <phoneticPr fontId="1"/>
  </si>
  <si>
    <t>＜子ども・子育て支援金分の計算＞　（所得割のみ加入者全員、均等割は１８歳から７４歳まで）</t>
    <rPh sb="1" eb="2">
      <t>コ</t>
    </rPh>
    <rPh sb="5" eb="7">
      <t>コソダ</t>
    </rPh>
    <rPh sb="8" eb="11">
      <t>シエンキン</t>
    </rPh>
    <rPh sb="11" eb="12">
      <t>ブン</t>
    </rPh>
    <rPh sb="13" eb="15">
      <t>ケイサン</t>
    </rPh>
    <rPh sb="18" eb="21">
      <t>ショトクワリ</t>
    </rPh>
    <rPh sb="23" eb="26">
      <t>カニュウシャ</t>
    </rPh>
    <rPh sb="26" eb="28">
      <t>ゼンイン</t>
    </rPh>
    <rPh sb="29" eb="32">
      <t>キントウワリ</t>
    </rPh>
    <rPh sb="35" eb="36">
      <t>サイ</t>
    </rPh>
    <rPh sb="40" eb="41">
      <t>サイ</t>
    </rPh>
    <phoneticPr fontId="1"/>
  </si>
  <si>
    <t>　※７割・５割・２割の軽減制度に該当する場合、Ｇの均等割が減額されます。</t>
    <rPh sb="3" eb="4">
      <t>ワリ</t>
    </rPh>
    <rPh sb="6" eb="7">
      <t>ワリ</t>
    </rPh>
    <rPh sb="9" eb="10">
      <t>ワリ</t>
    </rPh>
    <rPh sb="11" eb="13">
      <t>ケイゲン</t>
    </rPh>
    <rPh sb="13" eb="15">
      <t>セイド</t>
    </rPh>
    <rPh sb="16" eb="18">
      <t>ガイトウ</t>
    </rPh>
    <rPh sb="20" eb="22">
      <t>バアイ</t>
    </rPh>
    <rPh sb="25" eb="28">
      <t>キントウワリ</t>
    </rPh>
    <rPh sb="29" eb="31">
      <t>ゲンガク</t>
    </rPh>
    <phoneticPr fontId="1"/>
  </si>
  <si>
    <t xml:space="preserve">                     　  　を引いた額を世帯内の国保加入者分を合算した額）に０．２９％を乗じます。</t>
    <phoneticPr fontId="1"/>
  </si>
  <si>
    <t>令和８年度国民健康保険税の計算方法</t>
    <rPh sb="0" eb="2">
      <t>レイワ</t>
    </rPh>
    <rPh sb="3" eb="5">
      <t>ネンド</t>
    </rPh>
    <rPh sb="5" eb="7">
      <t>コクミン</t>
    </rPh>
    <rPh sb="7" eb="9">
      <t>ケンコウ</t>
    </rPh>
    <rPh sb="9" eb="11">
      <t>ホケン</t>
    </rPh>
    <rPh sb="11" eb="12">
      <t>ゼイ</t>
    </rPh>
    <rPh sb="13" eb="15">
      <t>ケイサン</t>
    </rPh>
    <rPh sb="15" eb="17">
      <t>ホウホウ</t>
    </rPh>
    <phoneticPr fontId="1"/>
  </si>
  <si>
    <t>◆国民健康保険税は「医療給付費分」・「後期高齢者支援金分」・「子ども・子育て支援金分」・「介護納付金分」の計算を合算して年間税額を算出します。</t>
    <rPh sb="1" eb="3">
      <t>コクミン</t>
    </rPh>
    <rPh sb="3" eb="5">
      <t>ケンコウ</t>
    </rPh>
    <rPh sb="5" eb="7">
      <t>ホケン</t>
    </rPh>
    <rPh sb="7" eb="8">
      <t>ゼイ</t>
    </rPh>
    <rPh sb="10" eb="12">
      <t>イリョウ</t>
    </rPh>
    <rPh sb="12" eb="15">
      <t>キュウフヒ</t>
    </rPh>
    <rPh sb="15" eb="16">
      <t>ブン</t>
    </rPh>
    <rPh sb="19" eb="24">
      <t>コウキコウレイシャ</t>
    </rPh>
    <rPh sb="24" eb="26">
      <t>シエン</t>
    </rPh>
    <rPh sb="26" eb="27">
      <t>キン</t>
    </rPh>
    <rPh sb="27" eb="28">
      <t>ブン</t>
    </rPh>
    <rPh sb="53" eb="55">
      <t>ケイサン</t>
    </rPh>
    <rPh sb="56" eb="58">
      <t>ガッサン</t>
    </rPh>
    <rPh sb="60" eb="62">
      <t>ネンカン</t>
    </rPh>
    <rPh sb="62" eb="64">
      <t>ゼイガク</t>
    </rPh>
    <rPh sb="65" eb="67">
      <t>サンシュツ</t>
    </rPh>
    <phoneticPr fontId="1"/>
  </si>
  <si>
    <t>（１２か月分・・・課税の上限額　６7万円）（予定）</t>
    <rPh sb="4" eb="5">
      <t>ゲツ</t>
    </rPh>
    <rPh sb="5" eb="6">
      <t>ブン</t>
    </rPh>
    <rPh sb="9" eb="11">
      <t>カゼイ</t>
    </rPh>
    <rPh sb="12" eb="15">
      <t>ジョウゲンガク</t>
    </rPh>
    <rPh sb="18" eb="20">
      <t>マンエン</t>
    </rPh>
    <rPh sb="22" eb="24">
      <t>ヨテイ</t>
    </rPh>
    <phoneticPr fontId="1"/>
  </si>
  <si>
    <t>（１２か月分・・・課税の上限額　３万円）（予定）</t>
    <rPh sb="4" eb="5">
      <t>ゲツ</t>
    </rPh>
    <rPh sb="5" eb="6">
      <t>ブン</t>
    </rPh>
    <rPh sb="9" eb="11">
      <t>カゼイ</t>
    </rPh>
    <rPh sb="12" eb="15">
      <t>ジョウゲンガク</t>
    </rPh>
    <rPh sb="17" eb="19">
      <t>マンエン</t>
    </rPh>
    <rPh sb="21" eb="23">
      <t>ヨテイ</t>
    </rPh>
    <phoneticPr fontId="1"/>
  </si>
  <si>
    <t>Ｅ　均等割（人数割）・・・前年度までに１８歳以上になった加入者１人につき年間１，９１５円</t>
    <rPh sb="2" eb="5">
      <t>キントウワリ</t>
    </rPh>
    <rPh sb="6" eb="8">
      <t>ニンズウ</t>
    </rPh>
    <rPh sb="8" eb="9">
      <t>ワリ</t>
    </rPh>
    <rPh sb="13" eb="16">
      <t>ゼンネンド</t>
    </rPh>
    <rPh sb="21" eb="22">
      <t>サイ</t>
    </rPh>
    <rPh sb="22" eb="24">
      <t>イジョウ</t>
    </rPh>
    <rPh sb="28" eb="31">
      <t>カニュウシャ</t>
    </rPh>
    <rPh sb="31" eb="33">
      <t>ヒトリ</t>
    </rPh>
    <rPh sb="36" eb="38">
      <t>ネンカン</t>
    </rPh>
    <rPh sb="43" eb="44">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</si>
</sst>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0_ "/>
  </numFmts>
  <fonts count="11" x14ac:knownFonts="1">
    <font>
      <sz val="11"/>
      <color theme="1"/>
      <name val="ＭＳ Ｐゴシック"/>
      <family val="3"/>
    </font>
    <font>
      <sz val="6"/>
      <name val="ＭＳ Ｐゴシック"/>
      <family val="3"/>
    </font>
    <font>
      <b/>
      <sz val="18"/>
      <color theme="1"/>
      <name val="ＭＳ Ｐゴシック"/>
      <family val="3"/>
    </font>
    <font>
      <b/>
      <sz val="11"/>
      <color theme="1"/>
      <name val="ＭＳ Ｐゴシック"/>
      <family val="3"/>
    </font>
    <font>
      <sz val="10"/>
      <color theme="1"/>
      <name val="ＭＳ Ｐゴシック"/>
      <family val="3"/>
    </font>
    <font>
      <sz val="11"/>
      <name val="ＭＳ Ｐゴシック"/>
      <family val="3"/>
      <charset val="128"/>
    </font>
    <font>
      <b/>
      <u/>
      <sz val="11"/>
      <color theme="1"/>
      <name val="ＭＳ Ｐゴシック"/>
      <family val="3"/>
      <charset val="128"/>
    </font>
    <font>
      <sz val="11"/>
      <color theme="1"/>
      <name val="ＭＳ Ｐゴシック"/>
      <family val="3"/>
      <charset val="128"/>
    </font>
    <font>
      <b/>
      <sz val="11"/>
      <color theme="1"/>
      <name val="ＭＳ Ｐゴシック"/>
      <family val="3"/>
      <charset val="128"/>
    </font>
    <font>
      <sz val="9"/>
      <color indexed="81"/>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15">
    <border>
      <left/>
      <right/>
      <top/>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style="double">
        <color auto="1"/>
      </top>
      <bottom/>
      <diagonal/>
    </border>
    <border>
      <left/>
      <right/>
      <top/>
      <bottom style="double">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auto="1"/>
      </right>
      <top/>
      <bottom/>
      <diagonal/>
    </border>
    <border>
      <left/>
      <right style="double">
        <color auto="1"/>
      </right>
      <top/>
      <bottom style="double">
        <color auto="1"/>
      </bottom>
      <diagonal/>
    </border>
    <border>
      <left/>
      <right style="double">
        <color auto="1"/>
      </right>
      <top style="double">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alignment vertical="center"/>
    </xf>
    <xf numFmtId="38" fontId="5" fillId="0" borderId="0" applyFill="0" applyBorder="0" applyAlignment="0" applyProtection="0">
      <alignment vertical="center"/>
    </xf>
  </cellStyleXfs>
  <cellXfs count="58">
    <xf numFmtId="0" fontId="0" fillId="0" borderId="0" xfId="0">
      <alignment vertical="center"/>
    </xf>
    <xf numFmtId="0" fontId="0" fillId="0" borderId="0" xfId="0" applyAlignment="1">
      <alignment horizontal="center" vertical="center"/>
    </xf>
    <xf numFmtId="0" fontId="0" fillId="0" borderId="0" xfId="0" applyFont="1" applyAlignment="1">
      <alignment horizontal="left" vertical="top"/>
    </xf>
    <xf numFmtId="0" fontId="0" fillId="0" borderId="1" xfId="0" applyBorder="1">
      <alignment vertical="center"/>
    </xf>
    <xf numFmtId="0" fontId="3" fillId="0" borderId="2" xfId="0" applyFont="1" applyBorder="1">
      <alignment vertical="center"/>
    </xf>
    <xf numFmtId="0" fontId="0" fillId="0" borderId="2" xfId="0" applyBorder="1">
      <alignment vertical="center"/>
    </xf>
    <xf numFmtId="0" fontId="3" fillId="0" borderId="3"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0" xfId="0" applyFont="1">
      <alignment vertical="center"/>
    </xf>
    <xf numFmtId="3" fontId="0" fillId="0" borderId="6" xfId="0" applyNumberFormat="1" applyFont="1" applyBorder="1" applyAlignment="1">
      <alignment horizontal="center" vertical="center"/>
    </xf>
    <xf numFmtId="3" fontId="0" fillId="0" borderId="0" xfId="0" applyNumberFormat="1" applyFont="1" applyAlignment="1">
      <alignment horizontal="center" vertical="center"/>
    </xf>
    <xf numFmtId="0" fontId="0" fillId="0" borderId="7" xfId="0" applyBorder="1" applyAlignment="1">
      <alignment vertical="center" wrapText="1"/>
    </xf>
    <xf numFmtId="176" fontId="0" fillId="2" borderId="7" xfId="0" applyNumberFormat="1" applyFont="1" applyFill="1" applyBorder="1" applyProtection="1">
      <alignment vertical="center"/>
      <protection locked="0"/>
    </xf>
    <xf numFmtId="0" fontId="3" fillId="0" borderId="0" xfId="0" applyFont="1" applyBorder="1" applyAlignment="1">
      <alignment horizontal="right" vertical="center"/>
    </xf>
    <xf numFmtId="177" fontId="0" fillId="0" borderId="7" xfId="0" applyNumberFormat="1" applyFont="1" applyFill="1" applyBorder="1" applyProtection="1">
      <alignment vertical="center"/>
    </xf>
    <xf numFmtId="177" fontId="0" fillId="2" borderId="7" xfId="0" applyNumberFormat="1" applyFont="1" applyFill="1" applyBorder="1" applyProtection="1">
      <alignment vertical="center"/>
      <protection locked="0"/>
    </xf>
    <xf numFmtId="0" fontId="0" fillId="0" borderId="0" xfId="0" applyBorder="1">
      <alignment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8" xfId="0" applyFont="1" applyBorder="1" applyAlignment="1">
      <alignment horizontal="center" vertical="center"/>
    </xf>
    <xf numFmtId="0" fontId="4" fillId="0" borderId="8" xfId="0" applyFont="1" applyBorder="1" applyAlignment="1">
      <alignment horizontal="center" vertical="center"/>
    </xf>
    <xf numFmtId="176" fontId="0" fillId="2" borderId="8"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6" fontId="0" fillId="0" borderId="0" xfId="0" applyNumberFormat="1" applyFont="1" applyFill="1" applyAlignment="1" applyProtection="1">
      <alignment horizontal="center" vertical="center"/>
      <protection locked="0"/>
    </xf>
    <xf numFmtId="0" fontId="0" fillId="0" borderId="0" xfId="0" applyFont="1" applyBorder="1" applyAlignment="1">
      <alignment vertical="center"/>
    </xf>
    <xf numFmtId="0" fontId="3" fillId="0" borderId="0" xfId="0" applyFont="1" applyBorder="1">
      <alignment vertical="center"/>
    </xf>
    <xf numFmtId="0" fontId="0" fillId="0" borderId="5" xfId="0" applyBorder="1" applyAlignment="1">
      <alignment horizontal="center" vertical="center"/>
    </xf>
    <xf numFmtId="177" fontId="0" fillId="0" borderId="7" xfId="0" applyNumberFormat="1" applyFont="1" applyFill="1" applyBorder="1" applyAlignment="1" applyProtection="1">
      <alignment horizontal="center" vertical="center"/>
    </xf>
    <xf numFmtId="0" fontId="0" fillId="0" borderId="7" xfId="0" applyBorder="1" applyAlignment="1">
      <alignment horizontal="center" vertical="center"/>
    </xf>
    <xf numFmtId="177" fontId="0" fillId="2" borderId="7" xfId="0" applyNumberFormat="1" applyFont="1" applyFill="1" applyBorder="1" applyAlignment="1" applyProtection="1">
      <alignment horizontal="center" vertical="center"/>
      <protection locked="0"/>
    </xf>
    <xf numFmtId="176" fontId="0" fillId="0" borderId="6" xfId="0" applyNumberFormat="1" applyBorder="1" applyAlignment="1">
      <alignment horizontal="center" vertical="center"/>
    </xf>
    <xf numFmtId="176" fontId="0" fillId="0" borderId="0" xfId="0" applyNumberFormat="1" applyAlignment="1">
      <alignment horizontal="center" vertical="center"/>
    </xf>
    <xf numFmtId="176" fontId="0" fillId="3" borderId="7" xfId="0" applyNumberFormat="1" applyFill="1" applyBorder="1" applyAlignment="1">
      <alignment horizontal="center" vertical="center"/>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177" fontId="0" fillId="3" borderId="7" xfId="0" applyNumberFormat="1" applyFill="1"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2" fillId="0" borderId="0" xfId="0" applyFont="1" applyAlignment="1">
      <alignment vertical="center"/>
    </xf>
    <xf numFmtId="38" fontId="0" fillId="0" borderId="0" xfId="1" applyFont="1" applyAlignment="1">
      <alignment horizontal="right" vertical="center"/>
    </xf>
    <xf numFmtId="3" fontId="0" fillId="0" borderId="0" xfId="0" applyNumberFormat="1">
      <alignment vertical="center"/>
    </xf>
    <xf numFmtId="177" fontId="0" fillId="0" borderId="0" xfId="0" applyNumberFormat="1">
      <alignment vertical="center"/>
    </xf>
    <xf numFmtId="0" fontId="0" fillId="0" borderId="0" xfId="0" applyFont="1" applyBorder="1" applyAlignment="1">
      <alignment vertical="center"/>
    </xf>
    <xf numFmtId="178" fontId="0" fillId="0" borderId="6" xfId="0" applyNumberFormat="1" applyFont="1" applyBorder="1" applyAlignment="1">
      <alignment horizontal="center" vertical="center"/>
    </xf>
    <xf numFmtId="0" fontId="0" fillId="0" borderId="0" xfId="0" applyFill="1" applyBorder="1">
      <alignment vertical="center"/>
    </xf>
    <xf numFmtId="176" fontId="0" fillId="0" borderId="10" xfId="0" applyNumberFormat="1" applyFill="1" applyBorder="1" applyAlignment="1">
      <alignment vertical="center"/>
    </xf>
    <xf numFmtId="0" fontId="0" fillId="0" borderId="14" xfId="0" applyBorder="1" applyAlignment="1">
      <alignment horizontal="center" vertical="center"/>
    </xf>
    <xf numFmtId="177" fontId="8" fillId="3" borderId="13" xfId="0" applyNumberFormat="1" applyFont="1" applyFill="1" applyBorder="1" applyAlignment="1">
      <alignment horizontal="center" vertical="center"/>
    </xf>
    <xf numFmtId="177" fontId="0" fillId="0" borderId="0" xfId="0" applyNumberFormat="1" applyFill="1" applyBorder="1" applyAlignment="1">
      <alignment horizontal="center" vertical="center"/>
    </xf>
    <xf numFmtId="176" fontId="8" fillId="0" borderId="0"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5"/>
  <sheetViews>
    <sheetView tabSelected="1" workbookViewId="0">
      <selection sqref="A1:P1"/>
    </sheetView>
  </sheetViews>
  <sheetFormatPr defaultRowHeight="13.5" x14ac:dyDescent="0.15"/>
  <cols>
    <col min="7" max="7" width="18.5" customWidth="1"/>
    <col min="8" max="8" width="2.875" customWidth="1"/>
    <col min="10" max="10" width="9.75" style="1" customWidth="1"/>
    <col min="11" max="11" width="2.875" customWidth="1"/>
    <col min="12" max="12" width="9.75" bestFit="1" customWidth="1"/>
    <col min="13" max="13" width="2.875" customWidth="1"/>
    <col min="14" max="14" width="9.75" customWidth="1"/>
    <col min="15" max="15" width="3.125" customWidth="1"/>
    <col min="16" max="16" width="11" customWidth="1"/>
    <col min="18" max="18" width="9.5" customWidth="1"/>
    <col min="19" max="19" width="0.625" customWidth="1"/>
  </cols>
  <sheetData>
    <row r="1" spans="1:18" ht="21" x14ac:dyDescent="0.15">
      <c r="A1" s="54" t="s">
        <v>62</v>
      </c>
      <c r="B1" s="54"/>
      <c r="C1" s="54"/>
      <c r="D1" s="54"/>
      <c r="E1" s="54"/>
      <c r="F1" s="54"/>
      <c r="G1" s="54"/>
      <c r="H1" s="54"/>
      <c r="I1" s="54"/>
      <c r="J1" s="54"/>
      <c r="K1" s="54"/>
      <c r="L1" s="54"/>
      <c r="M1" s="54"/>
      <c r="N1" s="54"/>
      <c r="O1" s="54"/>
      <c r="P1" s="54"/>
      <c r="Q1" s="42"/>
      <c r="R1" s="42"/>
    </row>
    <row r="2" spans="1:18" s="2" customFormat="1" ht="16.5" customHeight="1" x14ac:dyDescent="0.15">
      <c r="A2" s="2" t="s">
        <v>9</v>
      </c>
    </row>
    <row r="3" spans="1:18" s="2" customFormat="1" ht="16.5" customHeight="1" x14ac:dyDescent="0.15">
      <c r="A3" s="2" t="s">
        <v>3</v>
      </c>
    </row>
    <row r="4" spans="1:18" s="2" customFormat="1" ht="16.5" customHeight="1" x14ac:dyDescent="0.15">
      <c r="A4" s="2" t="s">
        <v>30</v>
      </c>
    </row>
    <row r="5" spans="1:18" x14ac:dyDescent="0.15">
      <c r="A5" t="s">
        <v>63</v>
      </c>
    </row>
    <row r="6" spans="1:18" x14ac:dyDescent="0.15">
      <c r="P6" s="38"/>
    </row>
    <row r="7" spans="1:18" x14ac:dyDescent="0.15">
      <c r="A7" s="3"/>
      <c r="B7" s="8"/>
      <c r="C7" s="8"/>
      <c r="D7" s="8"/>
      <c r="E7" s="8"/>
      <c r="F7" s="8"/>
      <c r="G7" s="8"/>
      <c r="H7" s="8"/>
      <c r="I7" s="8"/>
      <c r="J7" s="20"/>
      <c r="K7" s="8"/>
      <c r="L7" s="8"/>
      <c r="M7" s="8"/>
      <c r="N7" s="8"/>
      <c r="O7" s="8"/>
      <c r="P7" s="39"/>
    </row>
    <row r="8" spans="1:18" x14ac:dyDescent="0.15">
      <c r="A8" s="4" t="s">
        <v>45</v>
      </c>
      <c r="J8" s="21" t="s">
        <v>14</v>
      </c>
      <c r="P8" s="39"/>
    </row>
    <row r="9" spans="1:18" x14ac:dyDescent="0.15">
      <c r="A9" s="5"/>
      <c r="J9" s="22" t="s">
        <v>7</v>
      </c>
      <c r="P9" s="39"/>
    </row>
    <row r="10" spans="1:18" x14ac:dyDescent="0.15">
      <c r="A10" s="4" t="s">
        <v>32</v>
      </c>
      <c r="G10" s="11">
        <v>43054</v>
      </c>
      <c r="H10" s="18" t="s">
        <v>21</v>
      </c>
      <c r="I10" s="19" t="s">
        <v>20</v>
      </c>
      <c r="J10" s="23"/>
      <c r="K10" s="18" t="s">
        <v>0</v>
      </c>
      <c r="L10" s="19" t="s">
        <v>4</v>
      </c>
      <c r="M10" s="18" t="s">
        <v>8</v>
      </c>
      <c r="N10" s="32">
        <f>IF(J10="",0,G10*J10)</f>
        <v>0</v>
      </c>
      <c r="O10" s="18" t="s">
        <v>21</v>
      </c>
      <c r="P10" s="39"/>
    </row>
    <row r="11" spans="1:18" x14ac:dyDescent="0.15">
      <c r="A11" s="4"/>
      <c r="G11" s="12"/>
      <c r="I11" s="1"/>
      <c r="J11" s="24" t="s">
        <v>10</v>
      </c>
      <c r="L11" s="1"/>
      <c r="N11" s="33"/>
      <c r="P11" s="39"/>
    </row>
    <row r="12" spans="1:18" x14ac:dyDescent="0.15">
      <c r="A12" s="4"/>
      <c r="G12" s="12"/>
      <c r="I12" s="1" t="s">
        <v>27</v>
      </c>
      <c r="J12" s="23"/>
      <c r="K12" t="s">
        <v>0</v>
      </c>
      <c r="L12" s="19" t="s">
        <v>4</v>
      </c>
      <c r="M12" t="s">
        <v>22</v>
      </c>
      <c r="N12" s="32">
        <f>IF(J12="",0,G10*J12*0.5)</f>
        <v>0</v>
      </c>
      <c r="O12" t="s">
        <v>21</v>
      </c>
      <c r="P12" s="39"/>
    </row>
    <row r="13" spans="1:18" x14ac:dyDescent="0.15">
      <c r="A13" s="4"/>
      <c r="G13" s="12"/>
      <c r="I13" s="1"/>
      <c r="J13" s="25"/>
      <c r="L13" s="1"/>
      <c r="N13" s="33"/>
      <c r="P13" s="39"/>
    </row>
    <row r="14" spans="1:18" x14ac:dyDescent="0.15">
      <c r="A14" s="5"/>
      <c r="J14" s="19"/>
      <c r="N14" s="19"/>
      <c r="P14" s="39"/>
    </row>
    <row r="15" spans="1:18" x14ac:dyDescent="0.15">
      <c r="A15" s="5"/>
      <c r="J15" s="19"/>
      <c r="N15" s="19"/>
      <c r="P15" s="39"/>
    </row>
    <row r="16" spans="1:18" x14ac:dyDescent="0.15">
      <c r="A16" s="4" t="s">
        <v>33</v>
      </c>
      <c r="J16" s="19"/>
      <c r="N16" s="19"/>
      <c r="P16" s="39"/>
    </row>
    <row r="17" spans="1:19" x14ac:dyDescent="0.15">
      <c r="A17" s="4" t="s">
        <v>34</v>
      </c>
      <c r="C17" s="10"/>
      <c r="N17" s="1"/>
      <c r="P17" s="39"/>
    </row>
    <row r="18" spans="1:19" ht="27" x14ac:dyDescent="0.15">
      <c r="A18" s="5"/>
      <c r="G18" s="13" t="s">
        <v>6</v>
      </c>
      <c r="J18" s="19"/>
      <c r="N18" s="19"/>
      <c r="P18" s="39"/>
    </row>
    <row r="19" spans="1:19" x14ac:dyDescent="0.15">
      <c r="A19" s="5"/>
      <c r="G19" s="14"/>
      <c r="H19" s="18" t="s">
        <v>21</v>
      </c>
      <c r="I19" s="19" t="s">
        <v>20</v>
      </c>
      <c r="J19" s="47">
        <v>7.26</v>
      </c>
      <c r="K19" s="18" t="s">
        <v>23</v>
      </c>
      <c r="L19" s="19" t="s">
        <v>4</v>
      </c>
      <c r="M19" s="18" t="s">
        <v>17</v>
      </c>
      <c r="N19" s="32">
        <f>IF(G19="",0,ROUNDDOWN(G19*J19/100,0))</f>
        <v>0</v>
      </c>
      <c r="O19" s="18" t="s">
        <v>21</v>
      </c>
      <c r="P19" s="39"/>
    </row>
    <row r="20" spans="1:19" x14ac:dyDescent="0.15">
      <c r="A20" s="5"/>
      <c r="J20" s="19"/>
      <c r="N20" s="19"/>
      <c r="P20" s="39"/>
    </row>
    <row r="21" spans="1:19" x14ac:dyDescent="0.15">
      <c r="A21" s="5"/>
      <c r="I21" s="19"/>
      <c r="J21" s="19"/>
      <c r="L21" s="19"/>
      <c r="N21" s="19"/>
      <c r="P21" s="39"/>
      <c r="R21" s="43"/>
    </row>
    <row r="22" spans="1:19" x14ac:dyDescent="0.15">
      <c r="A22" s="5"/>
      <c r="J22" s="19"/>
      <c r="N22" s="30" t="s">
        <v>13</v>
      </c>
      <c r="P22" s="39"/>
    </row>
    <row r="23" spans="1:19" x14ac:dyDescent="0.15">
      <c r="A23" s="5"/>
      <c r="G23" s="15" t="s">
        <v>2</v>
      </c>
      <c r="I23" s="55" t="s">
        <v>35</v>
      </c>
      <c r="J23" s="56"/>
      <c r="K23" s="56"/>
      <c r="L23" s="19" t="s">
        <v>4</v>
      </c>
      <c r="M23" s="18" t="s">
        <v>12</v>
      </c>
      <c r="N23" s="34">
        <f>IF(S23&gt;670000,670000,ROUNDDOWN(S23,-2))</f>
        <v>0</v>
      </c>
      <c r="O23" s="18" t="s">
        <v>21</v>
      </c>
      <c r="P23" s="39"/>
      <c r="S23" s="44">
        <f>N10+N12+N19</f>
        <v>0</v>
      </c>
    </row>
    <row r="24" spans="1:19" x14ac:dyDescent="0.15">
      <c r="A24" s="5"/>
      <c r="J24" s="27" t="s">
        <v>11</v>
      </c>
      <c r="P24" s="39"/>
    </row>
    <row r="25" spans="1:19" x14ac:dyDescent="0.15">
      <c r="A25" s="4" t="s">
        <v>41</v>
      </c>
      <c r="J25" s="27" t="s">
        <v>64</v>
      </c>
      <c r="P25" s="39"/>
    </row>
    <row r="26" spans="1:19" x14ac:dyDescent="0.15">
      <c r="A26" s="4" t="s">
        <v>29</v>
      </c>
      <c r="B26" s="9"/>
      <c r="C26" s="9"/>
      <c r="D26" s="9"/>
      <c r="E26" s="9"/>
      <c r="F26" s="9"/>
      <c r="G26" s="9"/>
      <c r="H26" s="9"/>
      <c r="I26" s="9"/>
      <c r="J26" s="28"/>
      <c r="K26" s="9"/>
      <c r="L26" s="9"/>
      <c r="M26" s="9"/>
      <c r="N26" s="9"/>
      <c r="O26" s="9"/>
      <c r="P26" s="40"/>
    </row>
    <row r="27" spans="1:19" x14ac:dyDescent="0.15">
      <c r="A27" s="3"/>
      <c r="B27" s="8"/>
      <c r="C27" s="8"/>
      <c r="D27" s="8"/>
      <c r="E27" s="8"/>
      <c r="F27" s="8"/>
      <c r="G27" s="8"/>
      <c r="H27" s="8"/>
      <c r="I27" s="8"/>
      <c r="J27" s="20"/>
      <c r="K27" s="8"/>
      <c r="L27" s="8"/>
      <c r="M27" s="8"/>
      <c r="N27" s="8"/>
      <c r="O27" s="8"/>
      <c r="P27" s="41"/>
    </row>
    <row r="28" spans="1:19" x14ac:dyDescent="0.15">
      <c r="A28" s="4" t="s">
        <v>46</v>
      </c>
      <c r="J28" s="21" t="s">
        <v>14</v>
      </c>
      <c r="P28" s="39"/>
    </row>
    <row r="29" spans="1:19" x14ac:dyDescent="0.15">
      <c r="A29" s="5"/>
      <c r="J29" s="22" t="s">
        <v>7</v>
      </c>
      <c r="P29" s="39"/>
    </row>
    <row r="30" spans="1:19" x14ac:dyDescent="0.15">
      <c r="A30" s="4" t="s">
        <v>36</v>
      </c>
      <c r="G30" s="11">
        <v>16372</v>
      </c>
      <c r="H30" s="18" t="s">
        <v>21</v>
      </c>
      <c r="I30" s="19" t="s">
        <v>20</v>
      </c>
      <c r="J30" s="29">
        <f>J10</f>
        <v>0</v>
      </c>
      <c r="K30" s="18" t="s">
        <v>0</v>
      </c>
      <c r="L30" s="19" t="s">
        <v>4</v>
      </c>
      <c r="M30" s="18" t="s">
        <v>15</v>
      </c>
      <c r="N30" s="35">
        <f>IF(J30="",0,G30*J30)</f>
        <v>0</v>
      </c>
      <c r="O30" s="18" t="s">
        <v>21</v>
      </c>
      <c r="P30" s="39"/>
    </row>
    <row r="31" spans="1:19" x14ac:dyDescent="0.15">
      <c r="A31" s="4"/>
      <c r="G31" s="12"/>
      <c r="I31" s="1"/>
      <c r="J31" s="24" t="s">
        <v>10</v>
      </c>
      <c r="L31" s="1"/>
      <c r="N31" s="36"/>
      <c r="P31" s="39"/>
    </row>
    <row r="32" spans="1:19" x14ac:dyDescent="0.15">
      <c r="A32" s="4"/>
      <c r="G32" s="12"/>
      <c r="I32" s="1" t="s">
        <v>27</v>
      </c>
      <c r="J32" s="29">
        <f>J12</f>
        <v>0</v>
      </c>
      <c r="K32" t="s">
        <v>0</v>
      </c>
      <c r="L32" s="19" t="s">
        <v>4</v>
      </c>
      <c r="M32" t="s">
        <v>28</v>
      </c>
      <c r="N32" s="35">
        <f>IF(J32="",0,G30*J32*0.5)</f>
        <v>0</v>
      </c>
      <c r="O32" t="s">
        <v>21</v>
      </c>
      <c r="P32" s="39"/>
    </row>
    <row r="33" spans="1:19" x14ac:dyDescent="0.15">
      <c r="A33" s="5"/>
      <c r="J33" s="19"/>
      <c r="N33" s="19"/>
      <c r="P33" s="39"/>
    </row>
    <row r="34" spans="1:19" x14ac:dyDescent="0.15">
      <c r="A34" s="4" t="s">
        <v>37</v>
      </c>
      <c r="J34" s="19"/>
      <c r="N34" s="19"/>
      <c r="P34" s="39"/>
    </row>
    <row r="35" spans="1:19" x14ac:dyDescent="0.15">
      <c r="A35" s="4" t="s">
        <v>38</v>
      </c>
      <c r="C35" s="10"/>
      <c r="N35" s="1"/>
      <c r="P35" s="39"/>
    </row>
    <row r="36" spans="1:19" ht="27" x14ac:dyDescent="0.15">
      <c r="A36" s="5"/>
      <c r="G36" s="13" t="s">
        <v>6</v>
      </c>
      <c r="J36" s="19"/>
      <c r="N36" s="19"/>
      <c r="P36" s="39"/>
    </row>
    <row r="37" spans="1:19" x14ac:dyDescent="0.15">
      <c r="A37" s="5"/>
      <c r="G37" s="16">
        <f>G19</f>
        <v>0</v>
      </c>
      <c r="H37" s="18" t="s">
        <v>21</v>
      </c>
      <c r="I37" s="19" t="s">
        <v>20</v>
      </c>
      <c r="J37" s="47">
        <v>2.83</v>
      </c>
      <c r="K37" s="18" t="s">
        <v>23</v>
      </c>
      <c r="L37" s="19" t="s">
        <v>4</v>
      </c>
      <c r="M37" s="18" t="s">
        <v>1</v>
      </c>
      <c r="N37" s="35">
        <f>IF(G37="",0,ROUNDDOWN(G37*J37/100,0))</f>
        <v>0</v>
      </c>
      <c r="O37" s="18" t="s">
        <v>21</v>
      </c>
      <c r="P37" s="39"/>
    </row>
    <row r="38" spans="1:19" x14ac:dyDescent="0.15">
      <c r="A38" s="5"/>
      <c r="J38" s="19"/>
      <c r="N38" s="19"/>
      <c r="P38" s="39"/>
    </row>
    <row r="39" spans="1:19" x14ac:dyDescent="0.15">
      <c r="A39" s="5"/>
      <c r="J39" s="19"/>
      <c r="N39" s="30" t="s">
        <v>13</v>
      </c>
      <c r="P39" s="39"/>
    </row>
    <row r="40" spans="1:19" x14ac:dyDescent="0.15">
      <c r="A40" s="5"/>
      <c r="G40" s="15" t="s">
        <v>2</v>
      </c>
      <c r="I40" s="57" t="s">
        <v>39</v>
      </c>
      <c r="J40" s="57"/>
      <c r="L40" s="19" t="s">
        <v>4</v>
      </c>
      <c r="M40" s="18" t="s">
        <v>24</v>
      </c>
      <c r="N40" s="37">
        <f>IF(S40&gt;260000,260000,ROUNDDOWN(S40,-2))</f>
        <v>0</v>
      </c>
      <c r="O40" s="18" t="s">
        <v>21</v>
      </c>
      <c r="P40" s="39"/>
      <c r="S40" s="45">
        <f>N30+N32+N37</f>
        <v>0</v>
      </c>
    </row>
    <row r="41" spans="1:19" x14ac:dyDescent="0.15">
      <c r="A41" s="5"/>
      <c r="J41" s="27" t="s">
        <v>11</v>
      </c>
      <c r="P41" s="39"/>
    </row>
    <row r="42" spans="1:19" x14ac:dyDescent="0.15">
      <c r="A42" s="4" t="s">
        <v>42</v>
      </c>
      <c r="J42" s="27" t="s">
        <v>31</v>
      </c>
      <c r="P42" s="39"/>
    </row>
    <row r="43" spans="1:19" ht="14.25" thickBot="1" x14ac:dyDescent="0.2">
      <c r="A43" s="6" t="s">
        <v>19</v>
      </c>
      <c r="B43" s="9"/>
      <c r="C43" s="9"/>
      <c r="D43" s="9"/>
      <c r="E43" s="9"/>
      <c r="F43" s="9"/>
      <c r="G43" s="9"/>
      <c r="H43" s="9"/>
      <c r="I43" s="9"/>
      <c r="J43" s="28"/>
      <c r="K43" s="9"/>
      <c r="L43" s="9"/>
      <c r="M43" s="9"/>
      <c r="N43" s="9"/>
      <c r="O43" s="9"/>
      <c r="P43" s="40"/>
    </row>
    <row r="44" spans="1:19" ht="14.25" thickTop="1" x14ac:dyDescent="0.15">
      <c r="A44" s="3"/>
      <c r="B44" s="8"/>
      <c r="C44" s="8"/>
      <c r="D44" s="8"/>
      <c r="E44" s="8"/>
      <c r="F44" s="8"/>
      <c r="G44" s="8"/>
      <c r="H44" s="8"/>
      <c r="I44" s="8"/>
      <c r="J44" s="20"/>
      <c r="K44" s="8"/>
      <c r="L44" s="8"/>
      <c r="M44" s="8"/>
      <c r="N44" s="8"/>
      <c r="O44" s="8"/>
      <c r="P44" s="41"/>
    </row>
    <row r="45" spans="1:19" x14ac:dyDescent="0.15">
      <c r="A45" s="4" t="s">
        <v>59</v>
      </c>
      <c r="J45" s="19"/>
      <c r="P45" s="39"/>
    </row>
    <row r="46" spans="1:19" x14ac:dyDescent="0.15">
      <c r="A46" s="4"/>
      <c r="J46" s="19"/>
      <c r="P46" s="39"/>
    </row>
    <row r="47" spans="1:19" x14ac:dyDescent="0.15">
      <c r="A47" s="4" t="s">
        <v>66</v>
      </c>
      <c r="J47" s="19"/>
      <c r="P47" s="39"/>
    </row>
    <row r="48" spans="1:19" x14ac:dyDescent="0.15">
      <c r="A48" s="5"/>
      <c r="J48" s="30" t="s">
        <v>14</v>
      </c>
      <c r="P48" s="39"/>
    </row>
    <row r="49" spans="1:19" x14ac:dyDescent="0.15">
      <c r="A49" s="5"/>
      <c r="G49" s="11">
        <v>1915</v>
      </c>
      <c r="H49" s="18" t="s">
        <v>21</v>
      </c>
      <c r="I49" s="19" t="s">
        <v>20</v>
      </c>
      <c r="J49" s="31"/>
      <c r="K49" s="18" t="s">
        <v>0</v>
      </c>
      <c r="L49" s="19" t="s">
        <v>4</v>
      </c>
      <c r="M49" s="18" t="s">
        <v>5</v>
      </c>
      <c r="N49" s="35">
        <f>IF(J49="",0,G49*J49)</f>
        <v>0</v>
      </c>
      <c r="O49" s="18" t="s">
        <v>21</v>
      </c>
      <c r="P49" s="39"/>
    </row>
    <row r="50" spans="1:19" x14ac:dyDescent="0.15">
      <c r="A50" s="5"/>
      <c r="J50" s="19"/>
      <c r="N50" s="19"/>
      <c r="P50" s="39"/>
    </row>
    <row r="51" spans="1:19" x14ac:dyDescent="0.15">
      <c r="A51" s="4" t="s">
        <v>51</v>
      </c>
      <c r="J51" s="19"/>
      <c r="N51" s="19"/>
      <c r="P51" s="39"/>
    </row>
    <row r="52" spans="1:19" x14ac:dyDescent="0.15">
      <c r="A52" s="4" t="s">
        <v>61</v>
      </c>
      <c r="C52" s="10"/>
      <c r="P52" s="39"/>
    </row>
    <row r="53" spans="1:19" ht="27" x14ac:dyDescent="0.15">
      <c r="A53" s="5"/>
      <c r="G53" s="13" t="s">
        <v>6</v>
      </c>
      <c r="J53" s="19"/>
      <c r="N53" s="1"/>
      <c r="P53" s="39"/>
    </row>
    <row r="54" spans="1:19" x14ac:dyDescent="0.15">
      <c r="A54" s="5"/>
      <c r="G54" s="16">
        <f>G19</f>
        <v>0</v>
      </c>
      <c r="H54" s="18" t="s">
        <v>21</v>
      </c>
      <c r="I54" s="19" t="s">
        <v>20</v>
      </c>
      <c r="J54" s="47">
        <v>0.28999999999999998</v>
      </c>
      <c r="K54" s="18" t="s">
        <v>23</v>
      </c>
      <c r="L54" s="19" t="s">
        <v>4</v>
      </c>
      <c r="M54" s="18" t="s">
        <v>18</v>
      </c>
      <c r="N54" s="35">
        <f>IF(G54="",0,ROUNDDOWN(G54*J54/100,0))</f>
        <v>0</v>
      </c>
      <c r="O54" s="18" t="s">
        <v>21</v>
      </c>
      <c r="P54" s="39"/>
    </row>
    <row r="55" spans="1:19" x14ac:dyDescent="0.15">
      <c r="A55" s="5"/>
      <c r="J55" s="19"/>
      <c r="N55" s="19"/>
      <c r="P55" s="39"/>
    </row>
    <row r="56" spans="1:19" x14ac:dyDescent="0.15">
      <c r="A56" s="5"/>
      <c r="J56" s="19"/>
      <c r="N56" s="30" t="s">
        <v>13</v>
      </c>
      <c r="P56" s="39"/>
    </row>
    <row r="57" spans="1:19" x14ac:dyDescent="0.15">
      <c r="A57" s="5"/>
      <c r="G57" s="15" t="s">
        <v>2</v>
      </c>
      <c r="I57" s="57" t="s">
        <v>52</v>
      </c>
      <c r="J57" s="57"/>
      <c r="L57" s="19" t="s">
        <v>4</v>
      </c>
      <c r="M57" s="18" t="s">
        <v>54</v>
      </c>
      <c r="N57" s="37">
        <f>IF(S57&gt;30000,30000,ROUNDDOWN(S57,-2))</f>
        <v>0</v>
      </c>
      <c r="O57" s="18" t="s">
        <v>21</v>
      </c>
      <c r="P57" s="39"/>
      <c r="S57" s="45">
        <f>N49+N54</f>
        <v>0</v>
      </c>
    </row>
    <row r="58" spans="1:19" x14ac:dyDescent="0.15">
      <c r="A58" s="5"/>
      <c r="J58" s="27" t="s">
        <v>11</v>
      </c>
      <c r="P58" s="39"/>
    </row>
    <row r="59" spans="1:19" x14ac:dyDescent="0.15">
      <c r="A59" s="4" t="s">
        <v>43</v>
      </c>
      <c r="J59" s="27" t="s">
        <v>65</v>
      </c>
      <c r="P59" s="39"/>
    </row>
    <row r="60" spans="1:19" ht="14.25" thickBot="1" x14ac:dyDescent="0.2">
      <c r="A60" s="7"/>
      <c r="B60" s="9"/>
      <c r="C60" s="9"/>
      <c r="D60" s="9"/>
      <c r="E60" s="9"/>
      <c r="F60" s="9"/>
      <c r="G60" s="9"/>
      <c r="H60" s="9"/>
      <c r="I60" s="9"/>
      <c r="J60" s="28"/>
      <c r="K60" s="9"/>
      <c r="L60" s="9"/>
      <c r="M60" s="9"/>
      <c r="N60" s="9"/>
      <c r="O60" s="9"/>
      <c r="P60" s="40"/>
    </row>
    <row r="61" spans="1:19" ht="14.25" thickTop="1" x14ac:dyDescent="0.15">
      <c r="P61" s="8"/>
    </row>
    <row r="62" spans="1:19" x14ac:dyDescent="0.15">
      <c r="A62" t="s">
        <v>26</v>
      </c>
      <c r="P62" s="9"/>
    </row>
    <row r="63" spans="1:19" x14ac:dyDescent="0.15">
      <c r="A63" s="3"/>
      <c r="B63" s="8"/>
      <c r="C63" s="8"/>
      <c r="D63" s="8"/>
      <c r="E63" s="8"/>
      <c r="F63" s="8"/>
      <c r="G63" s="8"/>
      <c r="H63" s="8"/>
      <c r="I63" s="8"/>
      <c r="J63" s="20"/>
      <c r="K63" s="8"/>
      <c r="L63" s="8"/>
      <c r="M63" s="8"/>
      <c r="N63" s="8"/>
      <c r="O63" s="8"/>
      <c r="P63" s="41"/>
    </row>
    <row r="64" spans="1:19" x14ac:dyDescent="0.15">
      <c r="A64" s="4" t="s">
        <v>47</v>
      </c>
      <c r="J64" s="19"/>
      <c r="P64" s="39"/>
    </row>
    <row r="65" spans="1:19" x14ac:dyDescent="0.15">
      <c r="A65" s="5"/>
      <c r="J65" s="30" t="s">
        <v>14</v>
      </c>
      <c r="P65" s="39"/>
    </row>
    <row r="66" spans="1:19" x14ac:dyDescent="0.15">
      <c r="A66" s="4" t="s">
        <v>56</v>
      </c>
      <c r="G66" s="11">
        <v>16534</v>
      </c>
      <c r="H66" s="18" t="s">
        <v>21</v>
      </c>
      <c r="I66" s="19" t="s">
        <v>20</v>
      </c>
      <c r="J66" s="31"/>
      <c r="K66" s="18" t="s">
        <v>0</v>
      </c>
      <c r="L66" s="19" t="s">
        <v>4</v>
      </c>
      <c r="M66" s="18" t="s">
        <v>5</v>
      </c>
      <c r="N66" s="35">
        <f>IF(J66="",0,G66*J66)</f>
        <v>0</v>
      </c>
      <c r="O66" s="18" t="s">
        <v>21</v>
      </c>
      <c r="P66" s="39"/>
    </row>
    <row r="67" spans="1:19" x14ac:dyDescent="0.15">
      <c r="A67" s="5"/>
      <c r="J67" s="19"/>
      <c r="N67" s="19"/>
      <c r="P67" s="39"/>
    </row>
    <row r="68" spans="1:19" x14ac:dyDescent="0.15">
      <c r="A68" s="4" t="s">
        <v>57</v>
      </c>
      <c r="J68" s="19"/>
      <c r="N68" s="19"/>
      <c r="P68" s="39"/>
    </row>
    <row r="69" spans="1:19" x14ac:dyDescent="0.15">
      <c r="A69" s="4" t="s">
        <v>40</v>
      </c>
      <c r="C69" s="10"/>
      <c r="P69" s="39"/>
    </row>
    <row r="70" spans="1:19" ht="27" x14ac:dyDescent="0.15">
      <c r="A70" s="5"/>
      <c r="G70" s="13" t="s">
        <v>6</v>
      </c>
      <c r="J70" s="19"/>
      <c r="N70" s="1"/>
      <c r="P70" s="39"/>
    </row>
    <row r="71" spans="1:19" x14ac:dyDescent="0.15">
      <c r="A71" s="5"/>
      <c r="G71" s="17"/>
      <c r="H71" s="18" t="s">
        <v>21</v>
      </c>
      <c r="I71" s="19" t="s">
        <v>20</v>
      </c>
      <c r="J71" s="47">
        <v>2.33</v>
      </c>
      <c r="K71" s="18" t="s">
        <v>23</v>
      </c>
      <c r="L71" s="19" t="s">
        <v>4</v>
      </c>
      <c r="M71" s="18" t="s">
        <v>18</v>
      </c>
      <c r="N71" s="35">
        <f>IF(G71="",0,ROUNDDOWN(G71*J71/100,0))</f>
        <v>0</v>
      </c>
      <c r="O71" s="18" t="s">
        <v>21</v>
      </c>
      <c r="P71" s="39"/>
    </row>
    <row r="72" spans="1:19" x14ac:dyDescent="0.15">
      <c r="A72" s="5"/>
      <c r="J72" s="19"/>
      <c r="N72" s="19"/>
      <c r="P72" s="39"/>
    </row>
    <row r="73" spans="1:19" x14ac:dyDescent="0.15">
      <c r="A73" s="5"/>
      <c r="J73" s="19"/>
      <c r="N73" s="30" t="s">
        <v>13</v>
      </c>
      <c r="P73" s="39"/>
    </row>
    <row r="74" spans="1:19" x14ac:dyDescent="0.15">
      <c r="A74" s="5"/>
      <c r="G74" s="15" t="s">
        <v>2</v>
      </c>
      <c r="I74" s="57" t="s">
        <v>58</v>
      </c>
      <c r="J74" s="57"/>
      <c r="L74" s="19" t="s">
        <v>4</v>
      </c>
      <c r="M74" s="18" t="s">
        <v>55</v>
      </c>
      <c r="N74" s="37">
        <f>IF(S74&gt;170000,170000,ROUNDDOWN(S74,-2))</f>
        <v>0</v>
      </c>
      <c r="O74" s="18" t="s">
        <v>21</v>
      </c>
      <c r="P74" s="39"/>
      <c r="S74" s="45">
        <f>N66+N71</f>
        <v>0</v>
      </c>
    </row>
    <row r="75" spans="1:19" x14ac:dyDescent="0.15">
      <c r="A75" s="5"/>
      <c r="J75" s="27" t="s">
        <v>11</v>
      </c>
      <c r="P75" s="39"/>
    </row>
    <row r="76" spans="1:19" x14ac:dyDescent="0.15">
      <c r="A76" s="4" t="s">
        <v>60</v>
      </c>
      <c r="J76" s="27" t="s">
        <v>25</v>
      </c>
      <c r="P76" s="39"/>
    </row>
    <row r="77" spans="1:19" ht="14.25" thickBot="1" x14ac:dyDescent="0.2">
      <c r="A77" s="7"/>
      <c r="B77" s="9"/>
      <c r="C77" s="9"/>
      <c r="D77" s="9"/>
      <c r="E77" s="9"/>
      <c r="F77" s="9"/>
      <c r="G77" s="9"/>
      <c r="H77" s="9"/>
      <c r="I77" s="9"/>
      <c r="J77" s="28"/>
      <c r="K77" s="9"/>
      <c r="L77" s="9"/>
      <c r="M77" s="9"/>
      <c r="N77" s="9"/>
      <c r="O77" s="9"/>
      <c r="P77" s="40"/>
    </row>
    <row r="78" spans="1:19" ht="14.25" thickTop="1" x14ac:dyDescent="0.15">
      <c r="A78" s="18"/>
      <c r="B78" s="18"/>
      <c r="C78" s="18"/>
      <c r="D78" s="18"/>
      <c r="E78" s="18"/>
      <c r="F78" s="18"/>
      <c r="G78" s="18"/>
      <c r="H78" s="18"/>
      <c r="I78" s="18"/>
      <c r="J78" s="19"/>
      <c r="K78" s="18"/>
      <c r="L78" s="18"/>
      <c r="M78" s="18"/>
      <c r="N78" s="18"/>
      <c r="O78" s="18"/>
      <c r="P78" s="18"/>
    </row>
    <row r="79" spans="1:19" ht="14.25" thickBot="1" x14ac:dyDescent="0.2">
      <c r="J79" s="19"/>
      <c r="P79" s="38"/>
    </row>
    <row r="80" spans="1:19" ht="14.25" thickTop="1" x14ac:dyDescent="0.15">
      <c r="A80" s="3"/>
      <c r="B80" s="8"/>
      <c r="C80" s="8"/>
      <c r="D80" s="8"/>
      <c r="E80" s="8"/>
      <c r="F80" s="8"/>
      <c r="G80" s="8"/>
      <c r="H80" s="8"/>
      <c r="I80" s="8"/>
      <c r="J80" s="20"/>
      <c r="K80" s="8"/>
      <c r="L80" s="8"/>
      <c r="M80" s="8"/>
      <c r="N80" s="8"/>
      <c r="O80" s="8"/>
      <c r="P80" s="41"/>
    </row>
    <row r="81" spans="1:17" ht="14.25" thickBot="1" x14ac:dyDescent="0.2">
      <c r="A81" s="4" t="s">
        <v>16</v>
      </c>
      <c r="J81" s="26"/>
      <c r="P81" s="39"/>
    </row>
    <row r="82" spans="1:17" ht="14.25" thickBot="1" x14ac:dyDescent="0.2">
      <c r="A82" s="4" t="s">
        <v>53</v>
      </c>
      <c r="J82" s="26"/>
      <c r="N82" s="50" t="s">
        <v>48</v>
      </c>
      <c r="P82" s="39"/>
    </row>
    <row r="83" spans="1:17" ht="14.25" thickBot="1" x14ac:dyDescent="0.2">
      <c r="A83" s="4"/>
      <c r="I83" s="53" t="s">
        <v>49</v>
      </c>
      <c r="J83" s="53"/>
      <c r="K83" s="48"/>
      <c r="L83" s="52" t="s">
        <v>44</v>
      </c>
      <c r="M83" s="48"/>
      <c r="N83" s="51">
        <f>N23+N40+N74+N57</f>
        <v>0</v>
      </c>
      <c r="O83" s="48" t="s">
        <v>50</v>
      </c>
      <c r="P83" s="49"/>
      <c r="Q83" s="46"/>
    </row>
    <row r="84" spans="1:17" ht="14.25" thickBot="1" x14ac:dyDescent="0.2">
      <c r="A84" s="7"/>
      <c r="B84" s="9"/>
      <c r="C84" s="9"/>
      <c r="D84" s="9"/>
      <c r="E84" s="9"/>
      <c r="F84" s="9"/>
      <c r="G84" s="9"/>
      <c r="H84" s="9"/>
      <c r="I84" s="9"/>
      <c r="J84" s="28"/>
      <c r="K84" s="9"/>
      <c r="L84" s="9"/>
      <c r="M84" s="9"/>
      <c r="N84" s="9"/>
      <c r="O84" s="9"/>
      <c r="P84" s="40"/>
    </row>
    <row r="85" spans="1:17" ht="14.25" thickTop="1" x14ac:dyDescent="0.15"/>
  </sheetData>
  <sheetProtection algorithmName="SHA-512" hashValue="LqBnCexIYIHSeVtm/UlTtJPzg6HPir18gIOnNrnNPIWDMAScgUP34F/fKcv2C5bZh/XiTnboHplgIoTv4NvtbA==" saltValue="9iPnpDOsTbu7JxDfkl+Gcg==" spinCount="100000" sheet="1" objects="1" scenarios="1"/>
  <mergeCells count="6">
    <mergeCell ref="I83:J83"/>
    <mergeCell ref="A1:P1"/>
    <mergeCell ref="I23:K23"/>
    <mergeCell ref="I40:J40"/>
    <mergeCell ref="I74:J74"/>
    <mergeCell ref="I57:J57"/>
  </mergeCells>
  <phoneticPr fontId="1"/>
  <pageMargins left="0.70866141732283472" right="0.70866141732283472" top="0.74803149606299213" bottom="0.74803149606299213" header="0.31496062992125984" footer="0.31496062992125984"/>
  <pageSetup paperSize="9" scale="6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計算シート</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2535</dc:creator>
  <cp:lastModifiedBy>松橋 千佳子</cp:lastModifiedBy>
  <cp:lastPrinted>2026-03-23T06:05:49Z</cp:lastPrinted>
  <dcterms:created xsi:type="dcterms:W3CDTF">2011-03-25T02:47:20Z</dcterms:created>
  <dcterms:modified xsi:type="dcterms:W3CDTF">2026-03-26T02:17:01Z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1.4.7.0</vt:lpwstr>
      <vt:lpwstr>1.4.9.0</vt:lpwstr>
      <vt:lpwstr>2.1.10.0</vt:lpwstr>
      <vt:lpwstr>2.1.11.0</vt:lpwstr>
      <vt:lpwstr>2.1.13.0</vt:lpwstr>
      <vt:lpwstr>3.1.3.0</vt:lpwstr>
      <vt:lpwstr>3.1.7.0</vt:lpwstr>
      <vt:lpwstr>3.1.9.0</vt:lpwstr>
    </vt:vector>
  </property>
  <property fmtid="{DCFEDD21-7773-49B2-8022-6FC58DB5260B}" pid="3" name="LastSavedVersion">
    <vt:lpwstr>3.1.9.0</vt:lpwstr>
  </property>
  <property fmtid="{DCFEDD21-7773-49B2-8022-6FC58DB5260B}" pid="4" name="LastSavedDate">
    <vt:filetime>2024-04-18T02:57:17Z</vt:filetime>
  </property>
</Properties>
</file>